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8835" windowHeight="445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<sst xmlns="http://schemas.openxmlformats.org/spreadsheetml/2006/main" count="35" uniqueCount="21">
  <si>
    <t>Inventory Carry/Storage Valuation Worksheet</t>
  </si>
  <si>
    <t>Cash Prices</t>
  </si>
  <si>
    <t>Jan</t>
  </si>
  <si>
    <t>May</t>
  </si>
  <si>
    <t>Sept</t>
  </si>
  <si>
    <t>Interest Rate</t>
  </si>
  <si>
    <t>Interest Cost/Month</t>
  </si>
  <si>
    <t>Carry in Market</t>
  </si>
  <si>
    <t>Carry minus interest</t>
  </si>
  <si>
    <t>Storage Cost/Month</t>
  </si>
  <si>
    <t>Total Storage Cost</t>
  </si>
  <si>
    <t>Net Return to Storage</t>
  </si>
  <si>
    <t>Net Cash Price</t>
  </si>
  <si>
    <t>March</t>
  </si>
  <si>
    <t xml:space="preserve">July </t>
  </si>
  <si>
    <t>Spot</t>
  </si>
  <si>
    <t>Loan Rate</t>
  </si>
  <si>
    <t>Copyright by Midwest Market Solutions, Inc.</t>
  </si>
  <si>
    <t>Enter values into the gray cell areas and the worksheet will calculate the net return to storage.</t>
  </si>
  <si>
    <t>SOYBEANS</t>
  </si>
  <si>
    <t>August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</si>
</sst>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0_);_(&quot;$&quot;* \(#,##0.0000\);_(&quot;$&quot;* &quot;-&quot;????_);_(@_)"/>
    <numFmt numFmtId="165" formatCode="#\ ?/8"/>
    <numFmt numFmtId="166" formatCode="#\ ?/2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44" fontId="1" fillId="0" borderId="0" xfId="0" applyNumberFormat="1" applyFont="1" applyAlignment="1">
      <alignment/>
    </xf>
    <xf numFmtId="8" fontId="0" fillId="0" borderId="0" xfId="44" applyNumberFormat="1" applyFont="1" applyFill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44" fontId="0" fillId="0" borderId="0" xfId="44" applyFont="1" applyFill="1" applyAlignment="1">
      <alignment/>
    </xf>
    <xf numFmtId="0" fontId="0" fillId="0" borderId="0" xfId="0" applyFont="1" applyFill="1" applyAlignment="1">
      <alignment/>
    </xf>
    <xf numFmtId="164" fontId="0" fillId="0" borderId="0" xfId="44" applyNumberFormat="1" applyFont="1" applyFill="1" applyAlignment="1">
      <alignment/>
    </xf>
    <xf numFmtId="0" fontId="1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Alignment="1">
      <alignment horizontal="center"/>
    </xf>
    <xf numFmtId="4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44" fontId="0" fillId="33" borderId="0" xfId="44" applyFont="1" applyFill="1" applyAlignment="1">
      <alignment/>
    </xf>
    <xf numFmtId="8" fontId="0" fillId="33" borderId="0" xfId="44" applyNumberFormat="1" applyFont="1" applyFill="1" applyAlignment="1">
      <alignment/>
    </xf>
    <xf numFmtId="9" fontId="0" fillId="33" borderId="0" xfId="57" applyFont="1" applyFill="1" applyAlignment="1">
      <alignment/>
    </xf>
    <xf numFmtId="0" fontId="0" fillId="34" borderId="0" xfId="0" applyFill="1" applyAlignment="1">
      <alignment/>
    </xf>
    <xf numFmtId="0" fontId="1" fillId="34" borderId="0" xfId="0" applyFont="1" applyFill="1" applyAlignment="1">
      <alignment/>
    </xf>
    <xf numFmtId="0" fontId="0" fillId="0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533400</xdr:colOff>
      <xdr:row>13</xdr:row>
      <xdr:rowOff>47625</xdr:rowOff>
    </xdr:to>
    <xdr:pic>
      <xdr:nvPicPr>
        <xdr:cNvPr id="1" name="Picture 2" descr="Banner!!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53200" cy="2152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5:G46"/>
  <sheetViews>
    <sheetView tabSelected="1" zoomScalePageLayoutView="0" workbookViewId="0" topLeftCell="A1">
      <selection activeCell="C32" sqref="C32"/>
    </sheetView>
  </sheetViews>
  <sheetFormatPr defaultColWidth="9.140625" defaultRowHeight="12.75"/>
  <cols>
    <col min="1" max="1" width="14.421875" style="0" customWidth="1"/>
    <col min="2" max="2" width="11.8515625" style="0" customWidth="1"/>
  </cols>
  <sheetData>
    <row r="15" spans="1:7" ht="12.75">
      <c r="A15" s="20" t="s">
        <v>0</v>
      </c>
      <c r="B15" s="19"/>
      <c r="C15" s="19"/>
      <c r="D15" s="19"/>
      <c r="F15" s="20" t="s">
        <v>19</v>
      </c>
      <c r="G15" s="19"/>
    </row>
    <row r="16" spans="1:4" ht="12.75">
      <c r="A16" s="10" t="s">
        <v>18</v>
      </c>
      <c r="B16" s="21"/>
      <c r="C16" s="21"/>
      <c r="D16" s="21"/>
    </row>
    <row r="18" ht="12.75">
      <c r="A18" s="1" t="s">
        <v>1</v>
      </c>
    </row>
    <row r="20" spans="1:7" ht="12.75">
      <c r="A20" s="15" t="s">
        <v>15</v>
      </c>
      <c r="B20" s="15" t="s">
        <v>16</v>
      </c>
      <c r="C20" s="15" t="s">
        <v>2</v>
      </c>
      <c r="D20" s="15" t="s">
        <v>13</v>
      </c>
      <c r="E20" s="15" t="s">
        <v>3</v>
      </c>
      <c r="F20" s="15" t="s">
        <v>14</v>
      </c>
      <c r="G20" s="15" t="s">
        <v>20</v>
      </c>
    </row>
    <row r="21" spans="1:7" ht="12.75">
      <c r="A21" s="16">
        <v>9.7</v>
      </c>
      <c r="B21" s="17"/>
      <c r="C21" s="16">
        <v>9.82</v>
      </c>
      <c r="D21" s="16">
        <v>9.91</v>
      </c>
      <c r="E21" s="16">
        <v>10</v>
      </c>
      <c r="F21" s="16">
        <v>10.07</v>
      </c>
      <c r="G21" s="16">
        <v>10.07</v>
      </c>
    </row>
    <row r="22" spans="1:7" ht="12.75">
      <c r="A22" s="7"/>
      <c r="B22" s="4"/>
      <c r="C22" s="7"/>
      <c r="D22" s="7"/>
      <c r="E22" s="7"/>
      <c r="F22" s="7"/>
      <c r="G22" s="7"/>
    </row>
    <row r="23" spans="1:7" ht="12.75">
      <c r="A23" s="2" t="s">
        <v>5</v>
      </c>
      <c r="B23" s="2"/>
      <c r="C23" s="2" t="s">
        <v>6</v>
      </c>
      <c r="D23" s="2"/>
      <c r="E23" s="5"/>
      <c r="F23" s="5"/>
      <c r="G23" s="5"/>
    </row>
    <row r="24" spans="1:7" ht="12.75">
      <c r="A24" s="5"/>
      <c r="B24" s="5"/>
      <c r="C24" s="5"/>
      <c r="D24" s="5"/>
      <c r="E24" s="5"/>
      <c r="F24" s="5"/>
      <c r="G24" s="5"/>
    </row>
    <row r="25" spans="1:7" ht="12.75">
      <c r="A25" s="18">
        <v>0.05</v>
      </c>
      <c r="B25" s="8"/>
      <c r="C25" s="9">
        <f>+A25/12*A21</f>
        <v>0.04041666666666666</v>
      </c>
      <c r="D25" s="5"/>
      <c r="E25" s="5"/>
      <c r="F25" s="5"/>
      <c r="G25" s="5"/>
    </row>
    <row r="26" spans="1:7" ht="12.75">
      <c r="A26" s="8"/>
      <c r="B26" s="8"/>
      <c r="C26" s="8"/>
      <c r="D26" s="5"/>
      <c r="E26" s="5"/>
      <c r="F26" s="5"/>
      <c r="G26" s="5"/>
    </row>
    <row r="27" spans="1:7" ht="12.75">
      <c r="A27" s="10" t="s">
        <v>7</v>
      </c>
      <c r="B27" s="10"/>
      <c r="C27" s="15" t="s">
        <v>2</v>
      </c>
      <c r="D27" s="15" t="s">
        <v>13</v>
      </c>
      <c r="E27" s="15" t="s">
        <v>3</v>
      </c>
      <c r="F27" s="15" t="s">
        <v>14</v>
      </c>
      <c r="G27" s="15" t="s">
        <v>4</v>
      </c>
    </row>
    <row r="28" spans="1:7" ht="12.75">
      <c r="A28" s="8"/>
      <c r="B28" s="8"/>
      <c r="C28" s="8"/>
      <c r="D28" s="5"/>
      <c r="E28" s="5"/>
      <c r="F28" s="5"/>
      <c r="G28" s="5"/>
    </row>
    <row r="29" spans="1:7" ht="12.75">
      <c r="A29" s="8" t="s">
        <v>8</v>
      </c>
      <c r="B29" s="8"/>
      <c r="C29" s="11">
        <f>+C21-$A$21-($C$25*2)</f>
        <v>0.03916666666666767</v>
      </c>
      <c r="D29" s="6">
        <f>+D21-$A$21-($C$25*4)</f>
        <v>0.0483333333333342</v>
      </c>
      <c r="E29" s="6">
        <f>+E21-$A$21-($C$25*6)</f>
        <v>0.05750000000000072</v>
      </c>
      <c r="F29" s="6">
        <f>+F21-$A$21-($C$25*8)</f>
        <v>0.04666666666666769</v>
      </c>
      <c r="G29" s="6">
        <f>+G21-$A$21-($C$25*10)</f>
        <v>-0.034166666666665624</v>
      </c>
    </row>
    <row r="30" spans="1:7" ht="12.75">
      <c r="A30" s="8"/>
      <c r="B30" s="8"/>
      <c r="C30" s="11"/>
      <c r="D30" s="6"/>
      <c r="E30" s="6"/>
      <c r="F30" s="6"/>
      <c r="G30" s="6"/>
    </row>
    <row r="31" spans="1:7" ht="12.75">
      <c r="A31" s="10" t="s">
        <v>9</v>
      </c>
      <c r="B31" s="8"/>
      <c r="C31" s="16">
        <v>0</v>
      </c>
      <c r="D31" s="5"/>
      <c r="E31" s="5"/>
      <c r="F31" s="5"/>
      <c r="G31" s="5"/>
    </row>
    <row r="32" spans="1:7" ht="12.75">
      <c r="A32" s="5"/>
      <c r="B32" s="5"/>
      <c r="C32" s="5"/>
      <c r="D32" s="5"/>
      <c r="E32" s="5"/>
      <c r="F32" s="5"/>
      <c r="G32" s="5"/>
    </row>
    <row r="33" spans="2:7" ht="12.75">
      <c r="B33" s="12"/>
      <c r="C33" s="15" t="s">
        <v>2</v>
      </c>
      <c r="D33" s="15" t="s">
        <v>13</v>
      </c>
      <c r="E33" s="15" t="s">
        <v>3</v>
      </c>
      <c r="F33" s="15" t="s">
        <v>14</v>
      </c>
      <c r="G33" s="15" t="s">
        <v>4</v>
      </c>
    </row>
    <row r="34" spans="2:7" ht="12.75">
      <c r="B34" s="12"/>
      <c r="C34" s="12"/>
      <c r="D34" s="12"/>
      <c r="E34" s="12"/>
      <c r="F34" s="12"/>
      <c r="G34" s="12"/>
    </row>
    <row r="35" spans="1:7" ht="12.75">
      <c r="A35" t="s">
        <v>10</v>
      </c>
      <c r="B35" s="12"/>
      <c r="C35" s="13">
        <f>+C31*2</f>
        <v>0</v>
      </c>
      <c r="D35" s="13">
        <f>+C31*4</f>
        <v>0</v>
      </c>
      <c r="E35" s="13">
        <f>+C31*6</f>
        <v>0</v>
      </c>
      <c r="F35" s="13">
        <f>+C31*8</f>
        <v>0</v>
      </c>
      <c r="G35" s="13">
        <f>+C31*10</f>
        <v>0</v>
      </c>
    </row>
    <row r="36" spans="2:7" ht="12.75">
      <c r="B36" s="12"/>
      <c r="C36" s="13"/>
      <c r="D36" s="13"/>
      <c r="E36" s="13"/>
      <c r="F36" s="13"/>
      <c r="G36" s="13"/>
    </row>
    <row r="37" spans="2:7" ht="12.75">
      <c r="B37" s="12"/>
      <c r="C37" s="15" t="s">
        <v>2</v>
      </c>
      <c r="D37" s="15" t="s">
        <v>13</v>
      </c>
      <c r="E37" s="15" t="s">
        <v>3</v>
      </c>
      <c r="F37" s="15" t="s">
        <v>14</v>
      </c>
      <c r="G37" s="15" t="s">
        <v>4</v>
      </c>
    </row>
    <row r="38" spans="2:7" ht="12.75">
      <c r="B38" s="12"/>
      <c r="C38" s="12"/>
      <c r="D38" s="12"/>
      <c r="E38" s="12"/>
      <c r="F38" s="12"/>
      <c r="G38" s="12"/>
    </row>
    <row r="39" spans="1:7" ht="12.75">
      <c r="A39" s="1" t="s">
        <v>11</v>
      </c>
      <c r="B39" s="12"/>
      <c r="C39" s="14">
        <f>+C29-C35</f>
        <v>0.03916666666666767</v>
      </c>
      <c r="D39" s="14">
        <f>+D29-D35</f>
        <v>0.0483333333333342</v>
      </c>
      <c r="E39" s="14">
        <f>+E29-E35</f>
        <v>0.05750000000000072</v>
      </c>
      <c r="F39" s="14">
        <f>+F29-F35</f>
        <v>0.04666666666666769</v>
      </c>
      <c r="G39" s="14">
        <f>+G29-G35</f>
        <v>-0.034166666666665624</v>
      </c>
    </row>
    <row r="40" spans="1:7" ht="12.75">
      <c r="A40" s="1"/>
      <c r="B40" s="12"/>
      <c r="C40" s="14"/>
      <c r="D40" s="14"/>
      <c r="E40" s="14"/>
      <c r="F40" s="14"/>
      <c r="G40" s="14"/>
    </row>
    <row r="41" spans="1:7" ht="12.75">
      <c r="A41" s="2"/>
      <c r="B41" s="15" t="str">
        <f>+A20</f>
        <v>Spot</v>
      </c>
      <c r="C41" s="15" t="str">
        <f>+C20</f>
        <v>Jan</v>
      </c>
      <c r="D41" s="15" t="str">
        <f>+D20</f>
        <v>March</v>
      </c>
      <c r="E41" s="15" t="str">
        <f>+E20</f>
        <v>May</v>
      </c>
      <c r="F41" s="15" t="str">
        <f>+F20</f>
        <v>July </v>
      </c>
      <c r="G41" s="15" t="str">
        <f>+G20</f>
        <v>August</v>
      </c>
    </row>
    <row r="42" spans="1:7" ht="12.75">
      <c r="A42" s="2"/>
      <c r="B42" s="2"/>
      <c r="C42" s="2"/>
      <c r="D42" s="2"/>
      <c r="E42" s="2"/>
      <c r="F42" s="2"/>
      <c r="G42" s="2"/>
    </row>
    <row r="43" spans="1:7" ht="12.75">
      <c r="A43" s="2" t="s">
        <v>12</v>
      </c>
      <c r="B43" s="3">
        <f>+A21</f>
        <v>9.7</v>
      </c>
      <c r="C43" s="3">
        <f>+C21-C35-(C25*2)</f>
        <v>9.739166666666668</v>
      </c>
      <c r="D43" s="3">
        <f>+D21-D35-(C25*4)</f>
        <v>9.748333333333333</v>
      </c>
      <c r="E43" s="3">
        <f>+E21-E35-(C25*6)</f>
        <v>9.7575</v>
      </c>
      <c r="F43" s="3">
        <f>+F21-F35-(C25*8)</f>
        <v>9.746666666666666</v>
      </c>
      <c r="G43" s="3">
        <f>+G21-G35-(C25*10)</f>
        <v>9.665833333333333</v>
      </c>
    </row>
    <row r="46" ht="12.75">
      <c r="A46" s="5" t="s">
        <v>17</v>
      </c>
    </row>
  </sheetData>
  <sheetProtection/>
  <printOptions/>
  <pageMargins left="0.75" right="0.75" top="1" bottom="1" header="0.5" footer="0.5"/>
  <pageSetup horizontalDpi="600" verticalDpi="600" orientation="portrait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&amp; Jenny</dc:creator>
  <cp:keywords/>
  <dc:description/>
  <cp:lastModifiedBy>Owner</cp:lastModifiedBy>
  <cp:lastPrinted>2002-11-20T15:27:51Z</cp:lastPrinted>
  <dcterms:created xsi:type="dcterms:W3CDTF">2000-10-23T12:52:11Z</dcterms:created>
  <dcterms:modified xsi:type="dcterms:W3CDTF">2017-09-06T14:09:02Z</dcterms:modified>
  <cp:category/>
  <cp:version/>
  <cp:contentType/>
  <cp:contentStatus/>
</cp:coreProperties>
</file>